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745"/>
  </bookViews>
  <sheets>
    <sheet name="доходы" sheetId="10" r:id="rId1"/>
  </sheets>
  <definedNames>
    <definedName name="_xlnm.Print_Titles" localSheetId="0">доходы!$9:$9</definedName>
    <definedName name="_xlnm.Print_Area" localSheetId="0">доходы!$A$1:$E$90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0"/>
  <c r="E83" s="1"/>
  <c r="E65"/>
  <c r="E62"/>
  <c r="D57"/>
  <c r="D51" s="1"/>
  <c r="E61"/>
  <c r="E55"/>
  <c r="E54"/>
  <c r="E60"/>
  <c r="E75"/>
  <c r="D45"/>
  <c r="D26"/>
  <c r="C84"/>
  <c r="C57"/>
  <c r="C13" l="1"/>
  <c r="E56" l="1"/>
  <c r="E81" l="1"/>
  <c r="C69"/>
  <c r="C68" s="1"/>
  <c r="C63" s="1"/>
  <c r="C51"/>
  <c r="D49"/>
  <c r="C49"/>
  <c r="C39"/>
  <c r="C15"/>
  <c r="C11"/>
  <c r="C41"/>
  <c r="D41"/>
  <c r="E37"/>
  <c r="C34"/>
  <c r="C26"/>
  <c r="C32"/>
  <c r="D23"/>
  <c r="C23"/>
  <c r="C38" l="1"/>
  <c r="C48"/>
  <c r="C47" s="1"/>
  <c r="C25"/>
  <c r="C10" s="1"/>
  <c r="C88" l="1"/>
  <c r="D84"/>
  <c r="D69"/>
  <c r="D86"/>
  <c r="D68" l="1"/>
  <c r="D63" s="1"/>
  <c r="D39"/>
  <c r="D38" s="1"/>
  <c r="E38" s="1"/>
  <c r="D34"/>
  <c r="D32"/>
  <c r="D30"/>
  <c r="D19"/>
  <c r="E19" s="1"/>
  <c r="D15"/>
  <c r="D13"/>
  <c r="D11"/>
  <c r="E63" l="1"/>
  <c r="D48"/>
  <c r="D47" s="1"/>
  <c r="H47" s="1"/>
  <c r="D25"/>
  <c r="D10" s="1"/>
  <c r="D88" l="1"/>
  <c r="E34" l="1"/>
  <c r="E25"/>
  <c r="E11"/>
  <c r="E12"/>
  <c r="E13"/>
  <c r="E14"/>
  <c r="E15"/>
  <c r="E16"/>
  <c r="E17"/>
  <c r="E18"/>
  <c r="E20"/>
  <c r="E21"/>
  <c r="E22"/>
  <c r="E26"/>
  <c r="E27"/>
  <c r="E28"/>
  <c r="E30"/>
  <c r="E31"/>
  <c r="E32"/>
  <c r="E33"/>
  <c r="E35"/>
  <c r="E36"/>
  <c r="E39"/>
  <c r="E40"/>
  <c r="E41"/>
  <c r="E42"/>
  <c r="E43"/>
  <c r="E44"/>
  <c r="E47"/>
  <c r="E48"/>
  <c r="E49"/>
  <c r="E50"/>
  <c r="E51"/>
  <c r="E52"/>
  <c r="E53"/>
  <c r="E57"/>
  <c r="E58"/>
  <c r="E59"/>
  <c r="E64"/>
  <c r="E66"/>
  <c r="E67"/>
  <c r="E68"/>
  <c r="E69"/>
  <c r="E70"/>
  <c r="E71"/>
  <c r="E72"/>
  <c r="E73"/>
  <c r="E74"/>
  <c r="E76"/>
  <c r="E77"/>
  <c r="E78"/>
  <c r="E79"/>
  <c r="E82"/>
  <c r="E84"/>
  <c r="E86"/>
  <c r="E87"/>
  <c r="E88"/>
  <c r="E10"/>
  <c r="C89"/>
</calcChain>
</file>

<file path=xl/sharedStrings.xml><?xml version="1.0" encoding="utf-8"?>
<sst xmlns="http://schemas.openxmlformats.org/spreadsheetml/2006/main" count="158" uniqueCount="147">
  <si>
    <t>% исполнения</t>
  </si>
  <si>
    <t>(тыс. руб.)</t>
  </si>
  <si>
    <t>Исполнение</t>
  </si>
  <si>
    <t>Иные межбюджетные трансферты</t>
  </si>
  <si>
    <t>Код дохода</t>
  </si>
  <si>
    <t>Наименование платежей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</si>
  <si>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</si>
  <si>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</si>
  <si>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</si>
  <si>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</si>
  <si>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00010102000000000000</t>
  </si>
  <si>
    <t>Налог на доходы физических лиц</t>
  </si>
  <si>
    <t xml:space="preserve"> 00010300000000000000</t>
  </si>
  <si>
    <t>НАЛОГИ НА ТОВАРЫ (РАБОТЫ, УСЛУГИ), РЕАЛИЗУЕМЫЕ НА ТЕРРИТОРИИ РОССИЙСКОЙ ФЕДЕРАЦИИ</t>
  </si>
  <si>
    <t xml:space="preserve"> 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</si>
  <si>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</si>
  <si>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</si>
  <si>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</si>
  <si>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00010502000000000000</t>
  </si>
  <si>
    <t>Единый налог на вмененный доход для отдельных видов деятельности</t>
  </si>
  <si>
    <t>00010503000000000000</t>
  </si>
  <si>
    <t>Единый сельскохозяйственный налог</t>
  </si>
  <si>
    <t xml:space="preserve"> 00010504000000000000</t>
  </si>
  <si>
    <t>Налог, взимаемый в связи с применением патентной системы налогообложения</t>
  </si>
  <si>
    <t>00010600000000000000</t>
  </si>
  <si>
    <t>НАЛОГИ НА ИМУЩЕСТВО</t>
  </si>
  <si>
    <t>00010601000000000000</t>
  </si>
  <si>
    <t>Налог на имущество физических лиц</t>
  </si>
  <si>
    <t>00010606000000000000</t>
  </si>
  <si>
    <t>Земельный налог</t>
  </si>
  <si>
    <t>00010800000000000000</t>
  </si>
  <si>
    <t>ГОСУДАРСТВЕННАЯ ПОШЛИНА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</si>
  <si>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</si>
  <si>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</si>
  <si>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</si>
  <si>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</si>
  <si>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00011105012040000120</t>
  </si>
  <si>
    <t>Доходы, получаемые  в  виде  арендной  платы  за земельные участки, государственная собственность  на  которые  не  разграничена, и которые   расположены   в   границах   городских округов, а также средства от продажи  права  на заключение договоров аренды указанных  земельных участков</t>
  </si>
  <si>
    <t>00011105024040000120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</si>
  <si>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</si>
  <si>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00011107000000000000</t>
  </si>
  <si>
    <t>Платежи от государственных и муниципальных унитарных предприятий</t>
  </si>
  <si>
    <t>00011107014040000120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</si>
  <si>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</si>
  <si>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00011109000000000000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</si>
  <si>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</si>
  <si>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</si>
  <si>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</si>
  <si>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</si>
  <si>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</si>
  <si>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00011201000000000000</t>
  </si>
  <si>
    <t>Плата за негативное воздействие на окружающую среду</t>
  </si>
  <si>
    <t>00011300000000000000</t>
  </si>
  <si>
    <t>ДОХОДЫ ОТ ОКАЗАНИЯ ПЛАТНЫХ УСЛУГ (РАБОТ) И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</si>
  <si>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</si>
  <si>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</si>
  <si>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</si>
  <si>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</si>
  <si>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00011402043040000410</t>
  </si>
  <si>
    <t>Доходы от реализации иного имущества, находящегося в собственности городских округов ( за исключением имущества в муниципальных бюджетных и автономных учреждений, а также имущества муниципальных унитарных предприятий, в т.ч. казенных), в части реализации основных средств по указанному имуществу</t>
  </si>
  <si>
    <t>00011406000000000000</t>
  </si>
  <si>
    <t>Доходы от продажи земельных участков, находящихся в в государственной и муниципальной собственности (за исключением земельных участков автономных учреждений, а также земельных участков государственных и муниципальных предприятий, в том числе казенных)</t>
  </si>
  <si>
    <t>00011406012040000430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</si>
  <si>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</si>
  <si>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00011406024040000400</t>
  </si>
  <si>
    <t>Доходы от продажи земельных участков, нахоящихся в муниципальногй собственности</t>
  </si>
  <si>
    <t>00011600000000000000</t>
  </si>
  <si>
    <t>ШТРАФЫ, САНКЦИИ, ВОЗМЕЩЕНИЕ УЩЕРБА</t>
  </si>
  <si>
    <t xml:space="preserve"> 00011700000000000000</t>
  </si>
  <si>
    <t>Прочие неналоговые доходы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</si>
  <si>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</si>
  <si>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</si>
  <si>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</si>
  <si>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</si>
  <si>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00020201000000000000</t>
  </si>
  <si>
    <t>Дотации бюджетам субъектов Российской Федерации и муниципальных образований</t>
  </si>
  <si>
    <t>00020201003040000151</t>
  </si>
  <si>
    <t>Дотации бюджетам городских округов на поддержку мер по обеспечению сбалансированности бюджетов</t>
  </si>
  <si>
    <t>00020202000000000000</t>
  </si>
  <si>
    <t>00020202041010000151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</si>
  <si>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</si>
  <si>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00020202999040000151</t>
  </si>
  <si>
    <t xml:space="preserve"> 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эффективности, в рамках подпрограммы "Энергосбережение и повышение энергетической эффективности в Республике Тыва </t>
  </si>
  <si>
    <t>Субсидии на оздоровление детей</t>
  </si>
  <si>
    <t>00020203000000000000</t>
  </si>
  <si>
    <t>00020203001040000151</t>
  </si>
  <si>
    <t>Субвенции бюджетам городских округов на оплату жилищно-коммунальных услуг отдельным категориям граждан</t>
  </si>
  <si>
    <t>00020203007040000151</t>
  </si>
  <si>
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</si>
  <si>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>00020203013040000151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</si>
  <si>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</si>
  <si>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00020203022040000151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</si>
  <si>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</si>
  <si>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00020203024040000151</t>
  </si>
  <si>
    <t xml:space="preserve">Субвенции бюджетам городских округов на реализацию Закона РТ «О предоставлении органам местного самоуправления муниципальных районов и городских округов на территории РТ субвенций на реализацию основных общеобразовательных программ в области общего образования»  </t>
  </si>
  <si>
    <t>в том числе общие образовательные учреждения</t>
  </si>
  <si>
    <t xml:space="preserve">                        дошкольные образовательные учреждения</t>
  </si>
  <si>
    <t xml:space="preserve">Субвенции бюджетам городских округов на обеспечение мер социальной поддержки ветеранов труда и тружеников тыла </t>
  </si>
  <si>
    <t xml:space="preserve">Субвенции бюджетам городских округов на реализацию Закона РТ "О порядке назначения и выплаты ежемесячного пособия на ребенка" пособия на ребенка </t>
  </si>
  <si>
    <t>Субвенции бюджетам городских округов на выполнение  передаваемых полномочий субъектов Российской Федерации</t>
  </si>
  <si>
    <t>Субвенции бюджетам городских округов на обеспечение равной доступности услуг общественного транспорта для отдельных категорий граждан, оказание мер социальной поддержки которым относится к ведению РФ</t>
  </si>
  <si>
    <t>Субвенции бюджетам городских округов на осуществление передаваемых полномочий по административным комиссиям</t>
  </si>
  <si>
    <t>Субвенции бюджетам городских округов на реализацию Закона РТ "О погребении и похоронном деле"</t>
  </si>
  <si>
    <t>Субвенции бюджетам городских округов на осуществление переданных полномочий по комиссии по делам несовершеннолетних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</si>
  <si>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</si>
  <si>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00020203121040000151</t>
  </si>
  <si>
    <t>Субвенции бюджетам городских округов на проведение Всероссийской сельскохозяйственной переписи в 2016 году</t>
  </si>
  <si>
    <t>00020203122040000151</t>
  </si>
  <si>
    <t xml:space="preserve"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
</t>
  </si>
  <si>
    <t>00020204000000000000</t>
  </si>
  <si>
    <t>00020204025040000151</t>
  </si>
  <si>
    <t xml:space="preserve">Межбюджетные трансферты, передаваемые бюджетам городских округов на комплектование книжных фондов библиотек муниципальных образований
</t>
  </si>
  <si>
    <t>00021900000000000000</t>
  </si>
  <si>
    <t>Возврат остатков субсидий, субвенций и иных межбюджетных трансфертов, имеющих  целевое назначение, прошлых лет</t>
  </si>
  <si>
    <t>00021904000040000151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</si>
  <si>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</si>
  <si>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/>
  </si>
  <si>
    <t>Итого доходов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</si>
  <si>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республиканского бюджета</t>
  </si>
  <si>
    <t>Субсидии бюджетам  муниципальных образований</t>
  </si>
  <si>
    <t>Субвенции бюджетам  муниципальных образований</t>
  </si>
  <si>
    <t xml:space="preserve">Субвенции бюджетам городских округов на выполнение передаваемых полномочий 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</si>
  <si>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</si>
  <si>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00020202207040000151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</si>
  <si>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</si>
  <si>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 xml:space="preserve">Прочие субсидии </t>
  </si>
  <si>
    <t>Уточненный план на год</t>
  </si>
  <si>
    <t>00011701010040000180</t>
  </si>
  <si>
    <t>00011300000040000130</t>
  </si>
  <si>
    <t>Доходы от платных услуг (работ) и компенсации затрат государства</t>
  </si>
  <si>
    <t>Земельный налог (по обязательствам, возникшим до 1 января 2006 года), мобилизуемый на территориях городских ок</t>
  </si>
  <si>
    <t>ЗАДОЛЖЕННОСТЬ И ПЕРЕРАСЧЕТЫ ПО ОТМЕНЕННЫМ НАЛОГАМ, СБОРАМ И ИНЫМ ОБЯЗАТЕЛЬНЫМ ПЛАТЕЖАМ</t>
  </si>
  <si>
    <t>000 10900000000000000</t>
  </si>
  <si>
    <t>000 10904052040000110</t>
  </si>
  <si>
    <t>ИСПОЛНЕНИЕ ДОХОДОВ БЮДЖЕТА ГОРОДСКОГО ОКРУГА "ГОРОД КЫЗЫЛ РЕСПУБЛИКИ ТЫВА" ЗА 2016 ГОД</t>
  </si>
  <si>
    <t>00020202088040004151</t>
  </si>
  <si>
    <t>00020202089040004151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</si>
  <si>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</si>
  <si>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 xml:space="preserve">Субсидии бюджетам городских округов на реализацию мероприятий государственной программы Республики Тыва" Доступная среда на 2016 - 2020 годы" </t>
  </si>
  <si>
    <t>Субсидии на реализацию мероприятий по оказанию поддержки детям, оказавшимся в трудной жизненной ситуации</t>
  </si>
  <si>
    <t>00020203143040000151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</si>
  <si>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</si>
  <si>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00011105003040000120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</si>
  <si>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</si>
  <si>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Приложение 2</t>
  </si>
  <si>
    <t>к постановлению Хурала представителей г. Кызыла</t>
  </si>
  <si>
    <t>от 23.05.2017 года № 84</t>
  </si>
</sst>
</file>

<file path=xl/styles.xml><?xml version="1.0" encoding="utf-8"?>
<styleSheet xmlns="http://schemas.openxmlformats.org/spreadsheetml/2006/main">
  <numFmts count="3">
    <numFmt numFmtId="164" formatCode="#,##0.00;[Red]\-#,##0.00;0.00"/>
    <numFmt numFmtId="165" formatCode="#,##0.0;[Red]\-#,##0.0;0.0"/>
    <numFmt numFmtId="166" formatCode="#,##0.0"/>
  </numFmts>
  <fonts count="1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7">
    <xf numFmtId="0" fontId="0" fillId="0" borderId="0" xfId="0"/>
    <xf numFmtId="0" fontId="2" fillId="0" borderId="0" xfId="1" applyFont="1" applyProtection="1">
      <protection hidden="1"/>
    </xf>
    <xf numFmtId="0" fontId="2" fillId="0" borderId="0" xfId="1" applyFont="1"/>
    <xf numFmtId="0" fontId="2" fillId="0" borderId="0" xfId="1" applyFont="1" applyAlignment="1" applyProtection="1">
      <alignment horizontal="center" vertical="center"/>
      <protection hidden="1"/>
    </xf>
    <xf numFmtId="0" fontId="2" fillId="0" borderId="0" xfId="1" applyFont="1" applyAlignment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wrapText="1"/>
      <protection hidden="1"/>
    </xf>
    <xf numFmtId="165" fontId="3" fillId="0" borderId="2" xfId="1" applyNumberFormat="1" applyFont="1" applyFill="1" applyBorder="1" applyAlignment="1" applyProtection="1">
      <alignment horizontal="right" vertical="center"/>
      <protection hidden="1"/>
    </xf>
    <xf numFmtId="166" fontId="3" fillId="0" borderId="3" xfId="1" applyNumberFormat="1" applyFont="1" applyBorder="1" applyAlignment="1">
      <alignment vertical="center"/>
    </xf>
    <xf numFmtId="49" fontId="2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3" xfId="1" applyNumberFormat="1" applyFont="1" applyFill="1" applyBorder="1" applyAlignment="1" applyProtection="1">
      <alignment wrapText="1"/>
      <protection hidden="1"/>
    </xf>
    <xf numFmtId="166" fontId="2" fillId="0" borderId="3" xfId="1" applyNumberFormat="1" applyFont="1" applyBorder="1" applyAlignment="1">
      <alignment vertical="center"/>
    </xf>
    <xf numFmtId="0" fontId="6" fillId="0" borderId="3" xfId="0" applyFont="1" applyFill="1" applyBorder="1" applyAlignment="1">
      <alignment wrapText="1"/>
    </xf>
    <xf numFmtId="0" fontId="3" fillId="0" borderId="3" xfId="1" applyNumberFormat="1" applyFont="1" applyFill="1" applyBorder="1" applyAlignment="1" applyProtection="1">
      <alignment vertical="center" wrapText="1"/>
      <protection hidden="1"/>
    </xf>
    <xf numFmtId="0" fontId="2" fillId="0" borderId="3" xfId="1" applyNumberFormat="1" applyFont="1" applyFill="1" applyBorder="1" applyAlignment="1" applyProtection="1">
      <alignment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3" xfId="1" applyNumberFormat="1" applyFont="1" applyFill="1" applyBorder="1" applyAlignment="1" applyProtection="1">
      <alignment vertical="top" wrapText="1"/>
      <protection hidden="1"/>
    </xf>
    <xf numFmtId="0" fontId="2" fillId="0" borderId="3" xfId="0" applyFont="1" applyBorder="1" applyAlignment="1">
      <alignment horizontal="justify" vertical="top" wrapText="1"/>
    </xf>
    <xf numFmtId="0" fontId="2" fillId="0" borderId="2" xfId="1" applyNumberFormat="1" applyFont="1" applyFill="1" applyBorder="1" applyAlignment="1" applyProtection="1">
      <alignment wrapText="1"/>
      <protection hidden="1"/>
    </xf>
    <xf numFmtId="0" fontId="7" fillId="0" borderId="3" xfId="0" applyFont="1" applyBorder="1" applyAlignment="1">
      <alignment vertical="center" wrapText="1"/>
    </xf>
    <xf numFmtId="166" fontId="7" fillId="0" borderId="3" xfId="1" applyNumberFormat="1" applyFont="1" applyBorder="1" applyAlignment="1">
      <alignment vertical="center"/>
    </xf>
    <xf numFmtId="0" fontId="7" fillId="0" borderId="0" xfId="1" applyFont="1"/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0" fontId="2" fillId="0" borderId="2" xfId="1" applyNumberFormat="1" applyFont="1" applyFill="1" applyBorder="1" applyAlignment="1" applyProtection="1">
      <alignment horizontal="left" vertical="top" wrapText="1"/>
      <protection hidden="1"/>
    </xf>
    <xf numFmtId="0" fontId="3" fillId="0" borderId="2" xfId="1" applyNumberFormat="1" applyFont="1" applyFill="1" applyBorder="1" applyAlignment="1" applyProtection="1">
      <alignment vertical="center" wrapText="1"/>
      <protection hidden="1"/>
    </xf>
    <xf numFmtId="0" fontId="3" fillId="0" borderId="0" xfId="1" applyFont="1"/>
    <xf numFmtId="0" fontId="3" fillId="0" borderId="2" xfId="1" applyNumberFormat="1" applyFont="1" applyFill="1" applyBorder="1" applyAlignment="1" applyProtection="1">
      <alignment horizontal="left" vertical="top" wrapText="1"/>
      <protection hidden="1"/>
    </xf>
    <xf numFmtId="0" fontId="5" fillId="0" borderId="8" xfId="1" applyNumberFormat="1" applyFont="1" applyFill="1" applyBorder="1" applyAlignment="1" applyProtection="1">
      <protection hidden="1"/>
    </xf>
    <xf numFmtId="0" fontId="2" fillId="0" borderId="5" xfId="1" applyFont="1" applyBorder="1" applyAlignment="1" applyProtection="1">
      <alignment horizontal="center" vertical="center"/>
      <protection hidden="1"/>
    </xf>
    <xf numFmtId="0" fontId="2" fillId="0" borderId="5" xfId="1" applyFont="1" applyBorder="1" applyProtection="1">
      <protection hidden="1"/>
    </xf>
    <xf numFmtId="49" fontId="2" fillId="0" borderId="6" xfId="1" applyNumberFormat="1" applyFont="1" applyFill="1" applyBorder="1" applyAlignment="1" applyProtection="1">
      <alignment horizontal="center" vertical="center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/>
      <protection hidden="1"/>
    </xf>
    <xf numFmtId="166" fontId="2" fillId="0" borderId="2" xfId="1" applyNumberFormat="1" applyFont="1" applyBorder="1" applyAlignment="1">
      <alignment horizontal="right" vertical="center"/>
    </xf>
    <xf numFmtId="0" fontId="7" fillId="0" borderId="2" xfId="1" applyNumberFormat="1" applyFont="1" applyFill="1" applyBorder="1" applyAlignment="1" applyProtection="1">
      <alignment wrapText="1"/>
      <protection hidden="1"/>
    </xf>
    <xf numFmtId="164" fontId="3" fillId="0" borderId="10" xfId="1" applyNumberFormat="1" applyFont="1" applyFill="1" applyBorder="1" applyAlignment="1" applyProtection="1">
      <alignment horizontal="center" vertical="center"/>
      <protection hidden="1"/>
    </xf>
    <xf numFmtId="164" fontId="3" fillId="0" borderId="7" xfId="1" applyNumberFormat="1" applyFont="1" applyFill="1" applyBorder="1" applyAlignment="1" applyProtection="1">
      <alignment horizontal="center"/>
      <protection hidden="1"/>
    </xf>
    <xf numFmtId="166" fontId="2" fillId="0" borderId="1" xfId="1" applyNumberFormat="1" applyFont="1" applyBorder="1" applyAlignment="1">
      <alignment vertical="center"/>
    </xf>
    <xf numFmtId="166" fontId="2" fillId="0" borderId="2" xfId="1" applyNumberFormat="1" applyFont="1" applyBorder="1" applyAlignment="1">
      <alignment vertical="center"/>
    </xf>
    <xf numFmtId="166" fontId="3" fillId="0" borderId="2" xfId="1" applyNumberFormat="1" applyFont="1" applyBorder="1" applyAlignment="1">
      <alignment vertical="center"/>
    </xf>
    <xf numFmtId="166" fontId="2" fillId="0" borderId="9" xfId="1" applyNumberFormat="1" applyFont="1" applyBorder="1" applyAlignment="1">
      <alignment vertical="center"/>
    </xf>
    <xf numFmtId="166" fontId="2" fillId="0" borderId="3" xfId="1" applyNumberFormat="1" applyFont="1" applyBorder="1"/>
    <xf numFmtId="166" fontId="2" fillId="0" borderId="6" xfId="1" applyNumberFormat="1" applyFont="1" applyBorder="1" applyAlignment="1">
      <alignment vertical="center"/>
    </xf>
    <xf numFmtId="166" fontId="3" fillId="0" borderId="11" xfId="1" applyNumberFormat="1" applyFont="1" applyBorder="1"/>
    <xf numFmtId="166" fontId="3" fillId="0" borderId="12" xfId="1" applyNumberFormat="1" applyFont="1" applyBorder="1"/>
    <xf numFmtId="49" fontId="3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horizontal="center" vertical="center"/>
      <protection hidden="1"/>
    </xf>
    <xf numFmtId="49" fontId="2" fillId="0" borderId="2" xfId="1" applyNumberFormat="1" applyFont="1" applyFill="1" applyBorder="1" applyAlignment="1" applyProtection="1">
      <alignment horizontal="center" vertical="center"/>
      <protection hidden="1"/>
    </xf>
    <xf numFmtId="0" fontId="7" fillId="0" borderId="2" xfId="1" applyNumberFormat="1" applyFont="1" applyFill="1" applyBorder="1" applyAlignment="1" applyProtection="1">
      <alignment horizontal="center" vertical="center"/>
      <protection hidden="1"/>
    </xf>
    <xf numFmtId="166" fontId="3" fillId="0" borderId="3" xfId="1" applyNumberFormat="1" applyFont="1" applyFill="1" applyBorder="1" applyAlignment="1">
      <alignment vertical="center"/>
    </xf>
    <xf numFmtId="166" fontId="2" fillId="0" borderId="0" xfId="1" applyNumberFormat="1" applyFont="1"/>
    <xf numFmtId="166" fontId="2" fillId="0" borderId="2" xfId="1" applyNumberFormat="1" applyFont="1" applyFill="1" applyBorder="1" applyAlignment="1">
      <alignment horizontal="right" vertical="center"/>
    </xf>
    <xf numFmtId="166" fontId="2" fillId="0" borderId="3" xfId="1" applyNumberFormat="1" applyFont="1" applyFill="1" applyBorder="1" applyAlignment="1">
      <alignment vertical="center"/>
    </xf>
    <xf numFmtId="166" fontId="2" fillId="0" borderId="2" xfId="1" applyNumberFormat="1" applyFont="1" applyFill="1" applyBorder="1" applyAlignment="1">
      <alignment vertical="center"/>
    </xf>
    <xf numFmtId="166" fontId="7" fillId="0" borderId="2" xfId="1" applyNumberFormat="1" applyFont="1" applyFill="1" applyBorder="1" applyAlignment="1">
      <alignment vertical="center"/>
    </xf>
    <xf numFmtId="166" fontId="7" fillId="0" borderId="3" xfId="1" applyNumberFormat="1" applyFont="1" applyFill="1" applyBorder="1" applyAlignment="1">
      <alignment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9" fillId="0" borderId="3" xfId="1" applyNumberFormat="1" applyFont="1" applyFill="1" applyBorder="1" applyAlignment="1">
      <alignment vertical="center"/>
    </xf>
    <xf numFmtId="166" fontId="2" fillId="0" borderId="14" xfId="1" applyNumberFormat="1" applyFont="1" applyBorder="1" applyAlignment="1">
      <alignment vertical="center"/>
    </xf>
    <xf numFmtId="0" fontId="4" fillId="0" borderId="13" xfId="1" applyFont="1" applyBorder="1" applyAlignment="1" applyProtection="1">
      <alignment horizontal="right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0" fillId="0" borderId="0" xfId="1" applyNumberFormat="1" applyFont="1" applyFill="1" applyAlignment="1" applyProtection="1">
      <alignment horizontal="right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95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8" sqref="A8"/>
      <selection pane="bottomRight" activeCell="J6" sqref="J6"/>
    </sheetView>
  </sheetViews>
  <sheetFormatPr defaultColWidth="9.140625" defaultRowHeight="12.75"/>
  <cols>
    <col min="1" max="1" width="22.7109375" style="4" customWidth="1"/>
    <col min="2" max="2" width="59.85546875" style="2" customWidth="1"/>
    <col min="3" max="3" width="11.28515625" style="2" customWidth="1"/>
    <col min="4" max="4" width="11.7109375" style="2" customWidth="1"/>
    <col min="5" max="5" width="11.140625" style="2" customWidth="1"/>
    <col min="6" max="7" width="9.140625" style="2" customWidth="1"/>
    <col min="8" max="8" width="12.85546875" style="2" customWidth="1"/>
    <col min="9" max="189" width="9.140625" style="2" customWidth="1"/>
    <col min="190" max="16384" width="9.140625" style="2"/>
  </cols>
  <sheetData>
    <row r="4" spans="1:5" ht="15.75">
      <c r="B4" s="66" t="s">
        <v>144</v>
      </c>
      <c r="C4" s="66"/>
      <c r="D4" s="66"/>
      <c r="E4" s="66"/>
    </row>
    <row r="5" spans="1:5" ht="15.75">
      <c r="B5" s="66" t="s">
        <v>145</v>
      </c>
      <c r="C5" s="66"/>
      <c r="D5" s="66"/>
      <c r="E5" s="66"/>
    </row>
    <row r="6" spans="1:5" ht="27" customHeight="1">
      <c r="A6" s="3"/>
      <c r="B6" s="66" t="s">
        <v>146</v>
      </c>
      <c r="C6" s="66"/>
      <c r="D6" s="66"/>
      <c r="E6" s="66"/>
    </row>
    <row r="7" spans="1:5" ht="27.75" customHeight="1">
      <c r="A7" s="65" t="s">
        <v>134</v>
      </c>
      <c r="B7" s="65"/>
      <c r="C7" s="65"/>
      <c r="D7" s="65"/>
      <c r="E7" s="65"/>
    </row>
    <row r="8" spans="1:5" ht="15.75" customHeight="1">
      <c r="A8" s="3"/>
      <c r="B8" s="1"/>
      <c r="C8" s="64" t="s">
        <v>1</v>
      </c>
      <c r="D8" s="64"/>
      <c r="E8" s="64"/>
    </row>
    <row r="9" spans="1:5" ht="39" customHeight="1">
      <c r="A9" s="5" t="s">
        <v>4</v>
      </c>
      <c r="B9" s="5" t="s">
        <v>5</v>
      </c>
      <c r="C9" s="5" t="s">
        <v>126</v>
      </c>
      <c r="D9" s="6" t="s">
        <v>2</v>
      </c>
      <c r="E9" s="5" t="s">
        <v>0</v>
      </c>
    </row>
    <row r="10" spans="1:5" ht="15" customHeight="1">
      <c r="A10" s="7" t="s">
        <v>6</v>
      </c>
      <c r="B10" s="8" t="s">
        <v>7</v>
      </c>
      <c r="C10" s="10">
        <f>C11+C13+C15+C19+C22+C25+C34+C44+C37+C46+C23+C38</f>
        <v>687921</v>
      </c>
      <c r="D10" s="54">
        <f>D11+D13+D15+D19+D22+D25+D34+D44+D37+D46+D23+D38</f>
        <v>683165.82662999991</v>
      </c>
      <c r="E10" s="10">
        <f>D10/C10*100</f>
        <v>99.308761708103106</v>
      </c>
    </row>
    <row r="11" spans="1:5" ht="15" customHeight="1">
      <c r="A11" s="7" t="s">
        <v>8</v>
      </c>
      <c r="B11" s="8" t="s">
        <v>9</v>
      </c>
      <c r="C11" s="10">
        <f>C12</f>
        <v>396900</v>
      </c>
      <c r="D11" s="10">
        <f>D12</f>
        <v>389440.995</v>
      </c>
      <c r="E11" s="13">
        <f t="shared" ref="E11:E81" si="0">D11/C11*100</f>
        <v>98.120684051398328</v>
      </c>
    </row>
    <row r="12" spans="1:5" ht="15" customHeight="1">
      <c r="A12" s="11" t="s">
        <v>10</v>
      </c>
      <c r="B12" s="12" t="s">
        <v>11</v>
      </c>
      <c r="C12" s="43">
        <v>396900</v>
      </c>
      <c r="D12" s="13">
        <v>389440.995</v>
      </c>
      <c r="E12" s="13">
        <f t="shared" si="0"/>
        <v>98.120684051398328</v>
      </c>
    </row>
    <row r="13" spans="1:5" ht="25.5">
      <c r="A13" s="7" t="s">
        <v>12</v>
      </c>
      <c r="B13" s="8" t="s">
        <v>13</v>
      </c>
      <c r="C13" s="9">
        <f>C14</f>
        <v>6204</v>
      </c>
      <c r="D13" s="10">
        <f>D14</f>
        <v>6474.5119999999997</v>
      </c>
      <c r="E13" s="10">
        <f t="shared" si="0"/>
        <v>104.36028368794325</v>
      </c>
    </row>
    <row r="14" spans="1:5" ht="25.5">
      <c r="A14" s="11" t="s">
        <v>14</v>
      </c>
      <c r="B14" s="14" t="s">
        <v>15</v>
      </c>
      <c r="C14" s="43">
        <v>6204</v>
      </c>
      <c r="D14" s="13">
        <v>6474.5119999999997</v>
      </c>
      <c r="E14" s="13">
        <f t="shared" si="0"/>
        <v>104.36028368794325</v>
      </c>
    </row>
    <row r="15" spans="1:5" ht="15" customHeight="1">
      <c r="A15" s="7" t="s">
        <v>16</v>
      </c>
      <c r="B15" s="8" t="s">
        <v>17</v>
      </c>
      <c r="C15" s="10">
        <f>C16+C17+C18</f>
        <v>78434</v>
      </c>
      <c r="D15" s="10">
        <f>D16+D17+D18</f>
        <v>75035.508000000002</v>
      </c>
      <c r="E15" s="10">
        <f t="shared" si="0"/>
        <v>95.667067853226911</v>
      </c>
    </row>
    <row r="16" spans="1:5" ht="12.75" customHeight="1">
      <c r="A16" s="11" t="s">
        <v>18</v>
      </c>
      <c r="B16" s="12" t="s">
        <v>19</v>
      </c>
      <c r="C16" s="43">
        <v>73447</v>
      </c>
      <c r="D16" s="13">
        <v>68681.3</v>
      </c>
      <c r="E16" s="13">
        <f t="shared" si="0"/>
        <v>93.511375549716121</v>
      </c>
    </row>
    <row r="17" spans="1:5" ht="14.25" customHeight="1">
      <c r="A17" s="11" t="s">
        <v>20</v>
      </c>
      <c r="B17" s="12" t="s">
        <v>21</v>
      </c>
      <c r="C17" s="43">
        <v>330</v>
      </c>
      <c r="D17" s="13">
        <v>365.62099999999998</v>
      </c>
      <c r="E17" s="13">
        <f t="shared" si="0"/>
        <v>110.79424242424243</v>
      </c>
    </row>
    <row r="18" spans="1:5" ht="25.5">
      <c r="A18" s="11" t="s">
        <v>22</v>
      </c>
      <c r="B18" s="12" t="s">
        <v>23</v>
      </c>
      <c r="C18" s="43">
        <v>4657</v>
      </c>
      <c r="D18" s="13">
        <v>5988.5870000000004</v>
      </c>
      <c r="E18" s="13">
        <f t="shared" si="0"/>
        <v>128.59323598883404</v>
      </c>
    </row>
    <row r="19" spans="1:5" ht="15" customHeight="1">
      <c r="A19" s="7" t="s">
        <v>24</v>
      </c>
      <c r="B19" s="8" t="s">
        <v>25</v>
      </c>
      <c r="C19" s="9">
        <v>98528</v>
      </c>
      <c r="D19" s="10">
        <f>D20+D21</f>
        <v>98838.284950000001</v>
      </c>
      <c r="E19" s="10">
        <f>D19/C19*100</f>
        <v>100.31492058095162</v>
      </c>
    </row>
    <row r="20" spans="1:5" ht="15" customHeight="1">
      <c r="A20" s="11" t="s">
        <v>26</v>
      </c>
      <c r="B20" s="12" t="s">
        <v>27</v>
      </c>
      <c r="C20" s="43">
        <v>17300</v>
      </c>
      <c r="D20" s="13">
        <v>17034.789000000001</v>
      </c>
      <c r="E20" s="13">
        <f t="shared" si="0"/>
        <v>98.466988439306363</v>
      </c>
    </row>
    <row r="21" spans="1:5" ht="15" customHeight="1">
      <c r="A21" s="11" t="s">
        <v>28</v>
      </c>
      <c r="B21" s="12" t="s">
        <v>29</v>
      </c>
      <c r="C21" s="43">
        <v>81228</v>
      </c>
      <c r="D21" s="13">
        <v>81803.495949999997</v>
      </c>
      <c r="E21" s="13">
        <f t="shared" si="0"/>
        <v>100.70849454621558</v>
      </c>
    </row>
    <row r="22" spans="1:5" ht="15" customHeight="1">
      <c r="A22" s="7" t="s">
        <v>30</v>
      </c>
      <c r="B22" s="8" t="s">
        <v>31</v>
      </c>
      <c r="C22" s="9">
        <v>23223</v>
      </c>
      <c r="D22" s="10">
        <v>28518.664410000001</v>
      </c>
      <c r="E22" s="10">
        <f t="shared" si="0"/>
        <v>122.80353274770701</v>
      </c>
    </row>
    <row r="23" spans="1:5" ht="25.5">
      <c r="A23" s="7" t="s">
        <v>132</v>
      </c>
      <c r="B23" s="8" t="s">
        <v>131</v>
      </c>
      <c r="C23" s="9">
        <f>C24</f>
        <v>0</v>
      </c>
      <c r="D23" s="9">
        <f>D24</f>
        <v>0.80800000000000005</v>
      </c>
      <c r="E23" s="10"/>
    </row>
    <row r="24" spans="1:5" ht="25.5">
      <c r="A24" s="11" t="s">
        <v>133</v>
      </c>
      <c r="B24" s="12" t="s">
        <v>130</v>
      </c>
      <c r="C24" s="9"/>
      <c r="D24" s="10">
        <v>0.80800000000000005</v>
      </c>
      <c r="E24" s="10"/>
    </row>
    <row r="25" spans="1:5" ht="40.5" customHeight="1">
      <c r="A25" s="7" t="s">
        <v>32</v>
      </c>
      <c r="B25" s="15" t="s">
        <v>33</v>
      </c>
      <c r="C25" s="10">
        <f>C26+C30+C32</f>
        <v>38842</v>
      </c>
      <c r="D25" s="10">
        <f>D26+D30+D32</f>
        <v>30937.257989999998</v>
      </c>
      <c r="E25" s="10">
        <f t="shared" si="0"/>
        <v>79.648983033829353</v>
      </c>
    </row>
    <row r="26" spans="1:5" ht="64.5" customHeight="1">
      <c r="A26" s="7" t="s">
        <v>34</v>
      </c>
      <c r="B26" s="8" t="s">
        <v>35</v>
      </c>
      <c r="C26" s="10">
        <f>C27+C28</f>
        <v>23147</v>
      </c>
      <c r="D26" s="10">
        <f>D27+D28+D29</f>
        <v>16077.69364</v>
      </c>
      <c r="E26" s="10">
        <f t="shared" si="0"/>
        <v>69.459081695252081</v>
      </c>
    </row>
    <row r="27" spans="1:5" ht="63.75" customHeight="1">
      <c r="A27" s="11" t="s">
        <v>36</v>
      </c>
      <c r="B27" s="12" t="s">
        <v>37</v>
      </c>
      <c r="C27" s="43">
        <v>21472</v>
      </c>
      <c r="D27" s="13">
        <v>14989.966640000001</v>
      </c>
      <c r="E27" s="13">
        <f t="shared" si="0"/>
        <v>69.811692622950829</v>
      </c>
    </row>
    <row r="28" spans="1:5" ht="49.5" customHeight="1">
      <c r="A28" s="11" t="s">
        <v>38</v>
      </c>
      <c r="B28" s="12" t="s">
        <v>39</v>
      </c>
      <c r="C28" s="43">
        <v>1675</v>
      </c>
      <c r="D28" s="13">
        <v>914.25599999999997</v>
      </c>
      <c r="E28" s="13">
        <f t="shared" si="0"/>
        <v>54.582447761194032</v>
      </c>
    </row>
    <row r="29" spans="1:5" ht="49.5" customHeight="1">
      <c r="A29" s="11" t="s">
        <v>142</v>
      </c>
      <c r="B29" s="12" t="s">
        <v>143</v>
      </c>
      <c r="C29" s="43"/>
      <c r="D29" s="13">
        <v>173.471</v>
      </c>
      <c r="E29" s="13"/>
    </row>
    <row r="30" spans="1:5" ht="25.5">
      <c r="A30" s="7" t="s">
        <v>40</v>
      </c>
      <c r="B30" s="8" t="s">
        <v>41</v>
      </c>
      <c r="C30" s="9">
        <v>563</v>
      </c>
      <c r="D30" s="10">
        <f>D31</f>
        <v>630.20000000000005</v>
      </c>
      <c r="E30" s="10">
        <f t="shared" si="0"/>
        <v>111.93605683836591</v>
      </c>
    </row>
    <row r="31" spans="1:5" ht="38.25">
      <c r="A31" s="11" t="s">
        <v>42</v>
      </c>
      <c r="B31" s="12" t="s">
        <v>43</v>
      </c>
      <c r="C31" s="43">
        <v>563</v>
      </c>
      <c r="D31" s="13">
        <v>630.20000000000005</v>
      </c>
      <c r="E31" s="13">
        <f t="shared" si="0"/>
        <v>111.93605683836591</v>
      </c>
    </row>
    <row r="32" spans="1:5" ht="66.75" customHeight="1">
      <c r="A32" s="7" t="s">
        <v>44</v>
      </c>
      <c r="B32" s="8" t="s">
        <v>45</v>
      </c>
      <c r="C32" s="9">
        <f>C33</f>
        <v>15132</v>
      </c>
      <c r="D32" s="10">
        <f>D33</f>
        <v>14229.36435</v>
      </c>
      <c r="E32" s="10">
        <f t="shared" si="0"/>
        <v>94.034921689135615</v>
      </c>
    </row>
    <row r="33" spans="1:8" ht="65.25" customHeight="1">
      <c r="A33" s="11" t="s">
        <v>46</v>
      </c>
      <c r="B33" s="12" t="s">
        <v>47</v>
      </c>
      <c r="C33" s="43">
        <v>15132</v>
      </c>
      <c r="D33" s="13">
        <v>14229.36435</v>
      </c>
      <c r="E33" s="13">
        <f t="shared" si="0"/>
        <v>94.034921689135615</v>
      </c>
    </row>
    <row r="34" spans="1:8" ht="12.75" customHeight="1">
      <c r="A34" s="7" t="s">
        <v>48</v>
      </c>
      <c r="B34" s="8" t="s">
        <v>49</v>
      </c>
      <c r="C34" s="10">
        <f>C35</f>
        <v>4344</v>
      </c>
      <c r="D34" s="10">
        <f>D35</f>
        <v>4955.8186900000001</v>
      </c>
      <c r="E34" s="10">
        <f t="shared" si="0"/>
        <v>114.08422398710864</v>
      </c>
    </row>
    <row r="35" spans="1:8" ht="13.5" customHeight="1">
      <c r="A35" s="11" t="s">
        <v>50</v>
      </c>
      <c r="B35" s="12" t="s">
        <v>51</v>
      </c>
      <c r="C35" s="43">
        <v>4344</v>
      </c>
      <c r="D35" s="13">
        <v>4955.8186900000001</v>
      </c>
      <c r="E35" s="13">
        <f t="shared" si="0"/>
        <v>114.08422398710864</v>
      </c>
    </row>
    <row r="36" spans="1:8" ht="27" hidden="1" customHeight="1">
      <c r="A36" s="7" t="s">
        <v>52</v>
      </c>
      <c r="B36" s="8" t="s">
        <v>53</v>
      </c>
      <c r="C36" s="43"/>
      <c r="D36" s="13">
        <v>2845</v>
      </c>
      <c r="E36" s="13" t="e">
        <f t="shared" si="0"/>
        <v>#DIV/0!</v>
      </c>
    </row>
    <row r="37" spans="1:8" ht="19.5" customHeight="1">
      <c r="A37" s="7" t="s">
        <v>128</v>
      </c>
      <c r="B37" s="15" t="s">
        <v>129</v>
      </c>
      <c r="C37" s="44">
        <v>161</v>
      </c>
      <c r="D37" s="10">
        <v>221.94544999999999</v>
      </c>
      <c r="E37" s="10">
        <f t="shared" si="0"/>
        <v>137.85431677018633</v>
      </c>
    </row>
    <row r="38" spans="1:8" ht="27.75" customHeight="1">
      <c r="A38" s="7" t="s">
        <v>54</v>
      </c>
      <c r="B38" s="15" t="s">
        <v>55</v>
      </c>
      <c r="C38" s="10">
        <f>C39+C41</f>
        <v>26543</v>
      </c>
      <c r="D38" s="10">
        <f>D39+D41</f>
        <v>32438.765609999999</v>
      </c>
      <c r="E38" s="10">
        <f t="shared" ref="E38" si="1">D38/C38*100</f>
        <v>122.21212978939833</v>
      </c>
    </row>
    <row r="39" spans="1:8" ht="66" customHeight="1">
      <c r="A39" s="7" t="s">
        <v>56</v>
      </c>
      <c r="B39" s="8" t="s">
        <v>57</v>
      </c>
      <c r="C39" s="10">
        <f>C40</f>
        <v>9116</v>
      </c>
      <c r="D39" s="10">
        <f>D40</f>
        <v>7829.0559999999996</v>
      </c>
      <c r="E39" s="10">
        <f t="shared" si="0"/>
        <v>85.882580078982002</v>
      </c>
    </row>
    <row r="40" spans="1:8" ht="61.5" customHeight="1">
      <c r="A40" s="11" t="s">
        <v>58</v>
      </c>
      <c r="B40" s="12" t="s">
        <v>59</v>
      </c>
      <c r="C40" s="43">
        <v>9116</v>
      </c>
      <c r="D40" s="13">
        <v>7829.0559999999996</v>
      </c>
      <c r="E40" s="13">
        <f t="shared" si="0"/>
        <v>85.882580078982002</v>
      </c>
    </row>
    <row r="41" spans="1:8" ht="63.75" customHeight="1">
      <c r="A41" s="7" t="s">
        <v>60</v>
      </c>
      <c r="B41" s="8" t="s">
        <v>61</v>
      </c>
      <c r="C41" s="10">
        <f>C42+C43</f>
        <v>17427</v>
      </c>
      <c r="D41" s="10">
        <f>D42+D43</f>
        <v>24609.709609999998</v>
      </c>
      <c r="E41" s="10">
        <f t="shared" si="0"/>
        <v>141.21598444941756</v>
      </c>
    </row>
    <row r="42" spans="1:8" ht="39" customHeight="1">
      <c r="A42" s="11" t="s">
        <v>62</v>
      </c>
      <c r="B42" s="12" t="s">
        <v>63</v>
      </c>
      <c r="C42" s="43">
        <v>9690</v>
      </c>
      <c r="D42" s="13">
        <v>16982.812999999998</v>
      </c>
      <c r="E42" s="13">
        <f t="shared" si="0"/>
        <v>175.26122807017541</v>
      </c>
    </row>
    <row r="43" spans="1:8" ht="24.75" customHeight="1">
      <c r="A43" s="11" t="s">
        <v>64</v>
      </c>
      <c r="B43" s="16" t="s">
        <v>65</v>
      </c>
      <c r="C43" s="43">
        <v>7737</v>
      </c>
      <c r="D43" s="13">
        <v>7626.8966099999998</v>
      </c>
      <c r="E43" s="13">
        <f t="shared" si="0"/>
        <v>98.576924001550978</v>
      </c>
    </row>
    <row r="44" spans="1:8" ht="15" customHeight="1">
      <c r="A44" s="7" t="s">
        <v>66</v>
      </c>
      <c r="B44" s="8" t="s">
        <v>67</v>
      </c>
      <c r="C44" s="44">
        <v>14742</v>
      </c>
      <c r="D44" s="10">
        <v>16302.266530000001</v>
      </c>
      <c r="E44" s="10">
        <f t="shared" si="0"/>
        <v>110.58381854565189</v>
      </c>
    </row>
    <row r="45" spans="1:8" ht="20.25" customHeight="1">
      <c r="A45" s="50" t="s">
        <v>68</v>
      </c>
      <c r="B45" s="8" t="s">
        <v>69</v>
      </c>
      <c r="C45" s="44">
        <v>0</v>
      </c>
      <c r="D45" s="10">
        <f>D46</f>
        <v>1</v>
      </c>
      <c r="E45" s="10"/>
    </row>
    <row r="46" spans="1:8" ht="15" customHeight="1">
      <c r="A46" s="7" t="s">
        <v>127</v>
      </c>
      <c r="B46" s="15" t="s">
        <v>69</v>
      </c>
      <c r="C46" s="43"/>
      <c r="D46" s="13">
        <v>1</v>
      </c>
      <c r="E46" s="13"/>
    </row>
    <row r="47" spans="1:8" ht="15" customHeight="1">
      <c r="A47" s="17" t="s">
        <v>70</v>
      </c>
      <c r="B47" s="8" t="s">
        <v>71</v>
      </c>
      <c r="C47" s="10">
        <f>C48+C86</f>
        <v>1999777.7943600004</v>
      </c>
      <c r="D47" s="10">
        <f>D48+D86</f>
        <v>1857287.5992200002</v>
      </c>
      <c r="E47" s="10">
        <f t="shared" si="0"/>
        <v>92.87469860192131</v>
      </c>
      <c r="G47" s="2">
        <v>1857358.97422</v>
      </c>
      <c r="H47" s="55">
        <f>D47-G47</f>
        <v>-71.374999999767169</v>
      </c>
    </row>
    <row r="48" spans="1:8" ht="30.75" customHeight="1">
      <c r="A48" s="17" t="s">
        <v>72</v>
      </c>
      <c r="B48" s="8" t="s">
        <v>73</v>
      </c>
      <c r="C48" s="10">
        <f>C51+C63+C84+C49</f>
        <v>1999791.1000000003</v>
      </c>
      <c r="D48" s="10">
        <f>D51+D63+D84+D49</f>
        <v>1857358.2992200002</v>
      </c>
      <c r="E48" s="10">
        <f t="shared" si="0"/>
        <v>92.877616027994108</v>
      </c>
    </row>
    <row r="49" spans="1:5" ht="23.25" customHeight="1">
      <c r="A49" s="17" t="s">
        <v>74</v>
      </c>
      <c r="B49" s="8" t="s">
        <v>75</v>
      </c>
      <c r="C49" s="44">
        <f>C50</f>
        <v>16005.3</v>
      </c>
      <c r="D49" s="44">
        <f>D50</f>
        <v>15996.1</v>
      </c>
      <c r="E49" s="10">
        <f t="shared" si="0"/>
        <v>99.942519040567817</v>
      </c>
    </row>
    <row r="50" spans="1:5" ht="32.25" customHeight="1">
      <c r="A50" s="18" t="s">
        <v>76</v>
      </c>
      <c r="B50" s="12" t="s">
        <v>77</v>
      </c>
      <c r="C50" s="58">
        <v>16005.3</v>
      </c>
      <c r="D50" s="57">
        <v>15996.1</v>
      </c>
      <c r="E50" s="13">
        <f t="shared" si="0"/>
        <v>99.942519040567817</v>
      </c>
    </row>
    <row r="51" spans="1:5">
      <c r="A51" s="17" t="s">
        <v>78</v>
      </c>
      <c r="B51" s="8" t="s">
        <v>119</v>
      </c>
      <c r="C51" s="54">
        <f>C53+C54+C56+C57+C55</f>
        <v>314988.59999999998</v>
      </c>
      <c r="D51" s="54">
        <f>D53+D54+D56+D57+D55</f>
        <v>175899.80658999999</v>
      </c>
      <c r="E51" s="10">
        <f t="shared" si="0"/>
        <v>55.843229434335086</v>
      </c>
    </row>
    <row r="52" spans="1:5" ht="51.75" hidden="1" customHeight="1">
      <c r="A52" s="11"/>
      <c r="B52" s="19"/>
      <c r="C52" s="58">
        <v>0</v>
      </c>
      <c r="D52" s="57"/>
      <c r="E52" s="13" t="e">
        <f t="shared" si="0"/>
        <v>#DIV/0!</v>
      </c>
    </row>
    <row r="53" spans="1:5" ht="40.5" customHeight="1">
      <c r="A53" s="11" t="s">
        <v>79</v>
      </c>
      <c r="B53" s="12" t="s">
        <v>122</v>
      </c>
      <c r="C53" s="56">
        <v>98177.4</v>
      </c>
      <c r="D53" s="57">
        <v>97800.683439999993</v>
      </c>
      <c r="E53" s="13">
        <f t="shared" si="0"/>
        <v>99.61628994045472</v>
      </c>
    </row>
    <row r="54" spans="1:5" ht="63.75">
      <c r="A54" s="11" t="s">
        <v>135</v>
      </c>
      <c r="B54" s="19" t="s">
        <v>80</v>
      </c>
      <c r="C54" s="61">
        <v>148529.4</v>
      </c>
      <c r="D54" s="57">
        <v>35500</v>
      </c>
      <c r="E54" s="13">
        <f t="shared" si="0"/>
        <v>23.900991992157785</v>
      </c>
    </row>
    <row r="55" spans="1:5" ht="51">
      <c r="A55" s="11" t="s">
        <v>136</v>
      </c>
      <c r="B55" s="19" t="s">
        <v>137</v>
      </c>
      <c r="C55" s="56">
        <v>41906.1</v>
      </c>
      <c r="D55" s="57">
        <v>16420.923149999999</v>
      </c>
      <c r="E55" s="13">
        <f t="shared" si="0"/>
        <v>39.185042631025077</v>
      </c>
    </row>
    <row r="56" spans="1:5" ht="38.25">
      <c r="A56" s="11" t="s">
        <v>123</v>
      </c>
      <c r="B56" s="19" t="s">
        <v>124</v>
      </c>
      <c r="C56" s="56">
        <v>9652</v>
      </c>
      <c r="D56" s="57">
        <v>9652</v>
      </c>
      <c r="E56" s="13">
        <f t="shared" si="0"/>
        <v>100</v>
      </c>
    </row>
    <row r="57" spans="1:5">
      <c r="A57" s="18" t="s">
        <v>81</v>
      </c>
      <c r="B57" s="19" t="s">
        <v>125</v>
      </c>
      <c r="C57" s="13">
        <f>SUM(C58:C62)</f>
        <v>16723.7</v>
      </c>
      <c r="D57" s="62">
        <f>SUM(D58:D62)</f>
        <v>16526.2</v>
      </c>
      <c r="E57" s="13">
        <f t="shared" si="0"/>
        <v>98.81904124087373</v>
      </c>
    </row>
    <row r="58" spans="1:5" ht="36" customHeight="1">
      <c r="A58" s="18"/>
      <c r="B58" s="12" t="s">
        <v>82</v>
      </c>
      <c r="C58" s="56">
        <v>2211.3000000000002</v>
      </c>
      <c r="D58" s="57">
        <v>2211.3000000000002</v>
      </c>
      <c r="E58" s="13">
        <f t="shared" si="0"/>
        <v>100</v>
      </c>
    </row>
    <row r="59" spans="1:5" ht="15" customHeight="1">
      <c r="A59" s="18"/>
      <c r="B59" s="20" t="s">
        <v>83</v>
      </c>
      <c r="C59" s="56">
        <v>13650.7</v>
      </c>
      <c r="D59" s="57">
        <v>13639</v>
      </c>
      <c r="E59" s="13">
        <f t="shared" si="0"/>
        <v>99.914290109664705</v>
      </c>
    </row>
    <row r="60" spans="1:5" ht="38.25">
      <c r="A60" s="18"/>
      <c r="B60" s="20" t="s">
        <v>138</v>
      </c>
      <c r="C60" s="56">
        <v>508</v>
      </c>
      <c r="D60" s="57">
        <v>508</v>
      </c>
      <c r="E60" s="13">
        <f t="shared" si="0"/>
        <v>100</v>
      </c>
    </row>
    <row r="61" spans="1:5" ht="25.5">
      <c r="A61" s="18"/>
      <c r="B61" s="20" t="s">
        <v>139</v>
      </c>
      <c r="C61" s="38">
        <v>353.7</v>
      </c>
      <c r="D61" s="13">
        <v>167.9</v>
      </c>
      <c r="E61" s="13">
        <f t="shared" si="0"/>
        <v>47.469607011591748</v>
      </c>
    </row>
    <row r="62" spans="1:5" ht="51" hidden="1">
      <c r="A62" s="18"/>
      <c r="B62" s="20" t="s">
        <v>118</v>
      </c>
      <c r="C62" s="38"/>
      <c r="D62" s="13"/>
      <c r="E62" s="13" t="e">
        <f t="shared" si="0"/>
        <v>#DIV/0!</v>
      </c>
    </row>
    <row r="63" spans="1:5" ht="22.5" customHeight="1">
      <c r="A63" s="17" t="s">
        <v>84</v>
      </c>
      <c r="B63" s="15" t="s">
        <v>120</v>
      </c>
      <c r="C63" s="10">
        <f>C64+C65+C66+C67+C68+C81+C82+C83</f>
        <v>1668792.2000000002</v>
      </c>
      <c r="D63" s="10">
        <f t="shared" ref="D63" si="2">D64+D65+D66+D67+D68+D81+D82+D83</f>
        <v>1665457.3926300001</v>
      </c>
      <c r="E63" s="10">
        <f t="shared" si="0"/>
        <v>99.800166409574544</v>
      </c>
    </row>
    <row r="64" spans="1:5" ht="27" customHeight="1">
      <c r="A64" s="51" t="s">
        <v>85</v>
      </c>
      <c r="B64" s="21" t="s">
        <v>86</v>
      </c>
      <c r="C64" s="58">
        <v>86590.5</v>
      </c>
      <c r="D64" s="57">
        <v>84410.578559999994</v>
      </c>
      <c r="E64" s="13">
        <f t="shared" si="0"/>
        <v>97.482493529890689</v>
      </c>
    </row>
    <row r="65" spans="1:5" ht="38.25">
      <c r="A65" s="52" t="s">
        <v>87</v>
      </c>
      <c r="B65" s="21" t="s">
        <v>88</v>
      </c>
      <c r="C65" s="58">
        <v>413.8</v>
      </c>
      <c r="D65" s="57">
        <v>413.8</v>
      </c>
      <c r="E65" s="13">
        <f t="shared" si="0"/>
        <v>100</v>
      </c>
    </row>
    <row r="66" spans="1:5" ht="38.25">
      <c r="A66" s="51" t="s">
        <v>89</v>
      </c>
      <c r="B66" s="21" t="s">
        <v>90</v>
      </c>
      <c r="C66" s="58">
        <v>902.9</v>
      </c>
      <c r="D66" s="57">
        <v>902.82389000000001</v>
      </c>
      <c r="E66" s="13">
        <f t="shared" si="0"/>
        <v>99.991570495071443</v>
      </c>
    </row>
    <row r="67" spans="1:5" ht="25.5" customHeight="1">
      <c r="A67" s="51" t="s">
        <v>91</v>
      </c>
      <c r="B67" s="21" t="s">
        <v>92</v>
      </c>
      <c r="C67" s="58">
        <v>65506</v>
      </c>
      <c r="D67" s="57">
        <v>65506</v>
      </c>
      <c r="E67" s="13">
        <f t="shared" si="0"/>
        <v>100</v>
      </c>
    </row>
    <row r="68" spans="1:5" ht="27.75" customHeight="1">
      <c r="A68" s="51" t="s">
        <v>93</v>
      </c>
      <c r="B68" s="21" t="s">
        <v>121</v>
      </c>
      <c r="C68" s="13">
        <f>C69+C72+C73+C74+C75+C76+C77+C78+C79+C80</f>
        <v>1360001.8</v>
      </c>
      <c r="D68" s="13">
        <f>D69+D72+D73+D74+D75+D76+D77+D78+D79+D80</f>
        <v>1359163.61155</v>
      </c>
      <c r="E68" s="13">
        <f t="shared" si="0"/>
        <v>99.938368577894536</v>
      </c>
    </row>
    <row r="69" spans="1:5" s="24" customFormat="1" ht="71.25" customHeight="1">
      <c r="A69" s="53" t="s">
        <v>93</v>
      </c>
      <c r="B69" s="22" t="s">
        <v>94</v>
      </c>
      <c r="C69" s="13">
        <f>C70+C71</f>
        <v>1221697.6000000001</v>
      </c>
      <c r="D69" s="13">
        <f>D70+D71</f>
        <v>1221697.6000000001</v>
      </c>
      <c r="E69" s="13">
        <f t="shared" si="0"/>
        <v>100</v>
      </c>
    </row>
    <row r="70" spans="1:5" s="24" customFormat="1" ht="15.75" customHeight="1">
      <c r="A70" s="53"/>
      <c r="B70" s="25" t="s">
        <v>95</v>
      </c>
      <c r="C70" s="59">
        <v>830132</v>
      </c>
      <c r="D70" s="60">
        <v>830132</v>
      </c>
      <c r="E70" s="13">
        <f t="shared" si="0"/>
        <v>100</v>
      </c>
    </row>
    <row r="71" spans="1:5" s="24" customFormat="1" ht="17.25" customHeight="1">
      <c r="A71" s="53"/>
      <c r="B71" s="25" t="s">
        <v>96</v>
      </c>
      <c r="C71" s="59">
        <v>391565.6</v>
      </c>
      <c r="D71" s="60">
        <v>391565.6</v>
      </c>
      <c r="E71" s="13">
        <f t="shared" si="0"/>
        <v>100</v>
      </c>
    </row>
    <row r="72" spans="1:5" s="24" customFormat="1" ht="27" customHeight="1">
      <c r="A72" s="53" t="s">
        <v>93</v>
      </c>
      <c r="B72" s="26" t="s">
        <v>97</v>
      </c>
      <c r="C72" s="58">
        <v>53695.4</v>
      </c>
      <c r="D72" s="60">
        <v>53695.371420000003</v>
      </c>
      <c r="E72" s="13">
        <f t="shared" si="0"/>
        <v>99.999946773839099</v>
      </c>
    </row>
    <row r="73" spans="1:5" s="24" customFormat="1" ht="39.75" customHeight="1">
      <c r="A73" s="53" t="s">
        <v>93</v>
      </c>
      <c r="B73" s="26" t="s">
        <v>98</v>
      </c>
      <c r="C73" s="59">
        <v>37830.6</v>
      </c>
      <c r="D73" s="60">
        <v>37830.51</v>
      </c>
      <c r="E73" s="13">
        <f t="shared" si="0"/>
        <v>99.999762097349773</v>
      </c>
    </row>
    <row r="74" spans="1:5" s="24" customFormat="1" ht="26.25" customHeight="1">
      <c r="A74" s="53" t="s">
        <v>93</v>
      </c>
      <c r="B74" s="26" t="s">
        <v>99</v>
      </c>
      <c r="C74" s="59">
        <v>11013</v>
      </c>
      <c r="D74" s="60">
        <v>10060.6</v>
      </c>
      <c r="E74" s="13">
        <f t="shared" si="0"/>
        <v>91.352038499954602</v>
      </c>
    </row>
    <row r="75" spans="1:5" s="24" customFormat="1" ht="52.5" customHeight="1">
      <c r="A75" s="53" t="s">
        <v>93</v>
      </c>
      <c r="B75" s="26" t="s">
        <v>100</v>
      </c>
      <c r="C75" s="59">
        <v>2546</v>
      </c>
      <c r="D75" s="60">
        <v>2545.92</v>
      </c>
      <c r="E75" s="13">
        <f t="shared" si="0"/>
        <v>99.996857816182256</v>
      </c>
    </row>
    <row r="76" spans="1:5" s="24" customFormat="1" ht="27.75" customHeight="1">
      <c r="A76" s="53" t="s">
        <v>93</v>
      </c>
      <c r="B76" s="25" t="s">
        <v>101</v>
      </c>
      <c r="C76" s="59">
        <v>372</v>
      </c>
      <c r="D76" s="60">
        <v>357.1</v>
      </c>
      <c r="E76" s="13">
        <f t="shared" si="0"/>
        <v>95.994623655913983</v>
      </c>
    </row>
    <row r="77" spans="1:5" ht="26.25" customHeight="1">
      <c r="A77" s="53" t="s">
        <v>93</v>
      </c>
      <c r="B77" s="27" t="s">
        <v>102</v>
      </c>
      <c r="C77" s="59">
        <v>1222</v>
      </c>
      <c r="D77" s="57">
        <v>1222</v>
      </c>
      <c r="E77" s="13">
        <f t="shared" si="0"/>
        <v>100</v>
      </c>
    </row>
    <row r="78" spans="1:5" ht="29.25" customHeight="1">
      <c r="A78" s="53" t="s">
        <v>93</v>
      </c>
      <c r="B78" s="25" t="s">
        <v>103</v>
      </c>
      <c r="C78" s="59">
        <v>407</v>
      </c>
      <c r="D78" s="57">
        <v>390.68700000000001</v>
      </c>
      <c r="E78" s="13">
        <f t="shared" si="0"/>
        <v>95.991891891891896</v>
      </c>
    </row>
    <row r="79" spans="1:5" ht="54.75" customHeight="1">
      <c r="A79" s="53" t="s">
        <v>93</v>
      </c>
      <c r="B79" s="39" t="s">
        <v>104</v>
      </c>
      <c r="C79" s="59">
        <v>31218.2</v>
      </c>
      <c r="D79" s="60">
        <v>31218.2</v>
      </c>
      <c r="E79" s="23">
        <f t="shared" si="0"/>
        <v>100</v>
      </c>
    </row>
    <row r="80" spans="1:5" ht="38.25">
      <c r="A80" s="53"/>
      <c r="B80" s="39" t="s">
        <v>141</v>
      </c>
      <c r="C80" s="59"/>
      <c r="D80" s="60">
        <v>145.62313</v>
      </c>
      <c r="E80" s="23"/>
    </row>
    <row r="81" spans="1:5" s="24" customFormat="1" ht="25.5">
      <c r="A81" s="11" t="s">
        <v>105</v>
      </c>
      <c r="B81" s="21" t="s">
        <v>106</v>
      </c>
      <c r="C81" s="58">
        <v>375.1</v>
      </c>
      <c r="D81" s="57">
        <v>375.1</v>
      </c>
      <c r="E81" s="13">
        <f t="shared" si="0"/>
        <v>100</v>
      </c>
    </row>
    <row r="82" spans="1:5" ht="67.5" customHeight="1">
      <c r="A82" s="11" t="s">
        <v>107</v>
      </c>
      <c r="B82" s="28" t="s">
        <v>108</v>
      </c>
      <c r="C82" s="58">
        <v>154459</v>
      </c>
      <c r="D82" s="57">
        <v>154458.92077999999</v>
      </c>
      <c r="E82" s="13">
        <f t="shared" ref="E82:E88" si="3">D82/C82*100</f>
        <v>99.999948711308491</v>
      </c>
    </row>
    <row r="83" spans="1:5" ht="38.25">
      <c r="A83" s="11" t="s">
        <v>140</v>
      </c>
      <c r="B83" s="28" t="s">
        <v>141</v>
      </c>
      <c r="C83" s="58">
        <v>543.1</v>
      </c>
      <c r="D83" s="57">
        <f>372.18098-145.62313</f>
        <v>226.55784999999997</v>
      </c>
      <c r="E83" s="13">
        <f t="shared" si="3"/>
        <v>41.715678512244516</v>
      </c>
    </row>
    <row r="84" spans="1:5" s="30" customFormat="1" ht="18" customHeight="1">
      <c r="A84" s="7" t="s">
        <v>109</v>
      </c>
      <c r="B84" s="29" t="s">
        <v>3</v>
      </c>
      <c r="C84" s="54">
        <f>C85</f>
        <v>5</v>
      </c>
      <c r="D84" s="54">
        <f>D85</f>
        <v>5</v>
      </c>
      <c r="E84" s="10">
        <f t="shared" si="3"/>
        <v>100</v>
      </c>
    </row>
    <row r="85" spans="1:5" ht="27" customHeight="1">
      <c r="A85" s="11" t="s">
        <v>110</v>
      </c>
      <c r="B85" s="28" t="s">
        <v>111</v>
      </c>
      <c r="C85" s="58">
        <v>5</v>
      </c>
      <c r="D85" s="57">
        <v>5</v>
      </c>
      <c r="E85" s="46"/>
    </row>
    <row r="86" spans="1:5" s="30" customFormat="1" ht="27" customHeight="1">
      <c r="A86" s="7" t="s">
        <v>112</v>
      </c>
      <c r="B86" s="31" t="s">
        <v>113</v>
      </c>
      <c r="C86" s="44">
        <v>-13.30564</v>
      </c>
      <c r="D86" s="10">
        <f>D87</f>
        <v>-70.7</v>
      </c>
      <c r="E86" s="10">
        <f t="shared" si="3"/>
        <v>531.35362147179694</v>
      </c>
    </row>
    <row r="87" spans="1:5" ht="39" customHeight="1" thickBot="1">
      <c r="A87" s="35" t="s">
        <v>114</v>
      </c>
      <c r="B87" s="36" t="s">
        <v>115</v>
      </c>
      <c r="C87" s="45">
        <v>-13.30564</v>
      </c>
      <c r="D87" s="47">
        <v>-70.7</v>
      </c>
      <c r="E87" s="63">
        <f t="shared" si="3"/>
        <v>531.35362147179694</v>
      </c>
    </row>
    <row r="88" spans="1:5" ht="15.75" customHeight="1" thickBot="1">
      <c r="A88" s="40" t="s">
        <v>116</v>
      </c>
      <c r="B88" s="41" t="s">
        <v>117</v>
      </c>
      <c r="C88" s="48">
        <f>C10+C47</f>
        <v>2687698.7943600006</v>
      </c>
      <c r="D88" s="48">
        <f>D10+D47</f>
        <v>2540453.4258500002</v>
      </c>
      <c r="E88" s="49">
        <f t="shared" si="3"/>
        <v>94.521507811106389</v>
      </c>
    </row>
    <row r="89" spans="1:5" ht="409.6" hidden="1" customHeight="1">
      <c r="A89" s="37">
        <v>0</v>
      </c>
      <c r="B89" s="32">
        <v>0</v>
      </c>
      <c r="C89" s="42" t="e">
        <f>#REF!+#REF!</f>
        <v>#REF!</v>
      </c>
    </row>
    <row r="90" spans="1:5" ht="12.75" customHeight="1">
      <c r="A90" s="33"/>
      <c r="B90" s="34"/>
    </row>
    <row r="95" spans="1:5">
      <c r="A95" s="2"/>
    </row>
  </sheetData>
  <mergeCells count="5">
    <mergeCell ref="C8:E8"/>
    <mergeCell ref="A7:E7"/>
    <mergeCell ref="B4:E4"/>
    <mergeCell ref="B5:E5"/>
    <mergeCell ref="B6:E6"/>
  </mergeCells>
  <pageMargins left="0.62" right="0.15748031496062992" top="0.19685039370078741" bottom="0.27559055118110237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Викторовна Опай-оол</dc:creator>
  <cp:lastModifiedBy>uh096</cp:lastModifiedBy>
  <cp:lastPrinted>2017-05-24T07:04:43Z</cp:lastPrinted>
  <dcterms:created xsi:type="dcterms:W3CDTF">2016-04-22T05:42:47Z</dcterms:created>
  <dcterms:modified xsi:type="dcterms:W3CDTF">2017-05-24T07:05:24Z</dcterms:modified>
</cp:coreProperties>
</file>